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All\Public Ecom\Ecomplus.com.ua\Прайсы\"/>
    </mc:Choice>
  </mc:AlternateContent>
  <bookViews>
    <workbookView xWindow="0" yWindow="0" windowWidth="28800" windowHeight="12300"/>
  </bookViews>
  <sheets>
    <sheet name="U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1" l="1"/>
  <c r="L57" i="1" s="1"/>
  <c r="M55" i="1"/>
  <c r="L55" i="1"/>
  <c r="M54" i="1"/>
  <c r="L54" i="1"/>
  <c r="M53" i="1"/>
  <c r="L53" i="1"/>
  <c r="M52" i="1"/>
  <c r="L52" i="1"/>
  <c r="F52" i="1"/>
  <c r="M51" i="1"/>
  <c r="L51" i="1"/>
  <c r="F51" i="1"/>
  <c r="F53" i="1" s="1"/>
  <c r="M50" i="1"/>
  <c r="L50" i="1" s="1"/>
  <c r="M49" i="1"/>
  <c r="L49" i="1"/>
  <c r="M48" i="1"/>
  <c r="L48" i="1"/>
  <c r="M47" i="1"/>
  <c r="L47" i="1" s="1"/>
  <c r="F47" i="1"/>
  <c r="E47" i="1" s="1"/>
  <c r="M46" i="1"/>
  <c r="L46" i="1"/>
  <c r="F46" i="1"/>
  <c r="E46" i="1"/>
  <c r="M45" i="1"/>
  <c r="L45" i="1" s="1"/>
  <c r="F45" i="1"/>
  <c r="E45" i="1" s="1"/>
  <c r="M44" i="1"/>
  <c r="L44" i="1"/>
  <c r="F44" i="1"/>
  <c r="E44" i="1"/>
  <c r="M43" i="1"/>
  <c r="L43" i="1" s="1"/>
  <c r="F43" i="1"/>
  <c r="E43" i="1" s="1"/>
  <c r="F42" i="1"/>
  <c r="E42" i="1"/>
  <c r="M41" i="1"/>
  <c r="L41" i="1" s="1"/>
  <c r="M40" i="1"/>
  <c r="L40" i="1" s="1"/>
  <c r="M39" i="1"/>
  <c r="L39" i="1"/>
  <c r="D38" i="1"/>
  <c r="D37" i="1"/>
  <c r="F36" i="1"/>
  <c r="E36" i="1" s="1"/>
  <c r="F35" i="1"/>
  <c r="E35" i="1" s="1"/>
  <c r="F34" i="1"/>
  <c r="E34" i="1"/>
  <c r="M30" i="1"/>
  <c r="J30" i="1" s="1"/>
  <c r="L30" i="1"/>
  <c r="K30" i="1"/>
  <c r="F30" i="1"/>
  <c r="E30" i="1" s="1"/>
  <c r="M29" i="1"/>
  <c r="L29" i="1"/>
  <c r="K29" i="1"/>
  <c r="J29" i="1"/>
  <c r="F29" i="1"/>
  <c r="E29" i="1" s="1"/>
  <c r="M28" i="1"/>
  <c r="L28" i="1" s="1"/>
  <c r="M27" i="1"/>
  <c r="J27" i="1" s="1"/>
  <c r="L27" i="1"/>
  <c r="K27" i="1"/>
  <c r="M26" i="1"/>
  <c r="L26" i="1" s="1"/>
  <c r="F26" i="1"/>
  <c r="C26" i="1" s="1"/>
  <c r="E26" i="1"/>
  <c r="D26" i="1"/>
  <c r="A26" i="1"/>
  <c r="M25" i="1"/>
  <c r="L25" i="1"/>
  <c r="K25" i="1"/>
  <c r="J25" i="1"/>
  <c r="F25" i="1"/>
  <c r="D25" i="1" s="1"/>
  <c r="E25" i="1"/>
  <c r="A25" i="1"/>
  <c r="M24" i="1"/>
  <c r="L24" i="1"/>
  <c r="K24" i="1"/>
  <c r="J24" i="1"/>
  <c r="F24" i="1"/>
  <c r="C24" i="1" s="1"/>
  <c r="A24" i="1"/>
  <c r="M23" i="1"/>
  <c r="L23" i="1"/>
  <c r="K23" i="1"/>
  <c r="J23" i="1"/>
  <c r="F23" i="1"/>
  <c r="E23" i="1"/>
  <c r="D23" i="1"/>
  <c r="C23" i="1"/>
  <c r="A23" i="1"/>
  <c r="M22" i="1"/>
  <c r="J22" i="1" s="1"/>
  <c r="L22" i="1"/>
  <c r="K22" i="1"/>
  <c r="M21" i="1"/>
  <c r="L21" i="1" s="1"/>
  <c r="F21" i="1"/>
  <c r="C21" i="1" s="1"/>
  <c r="E21" i="1"/>
  <c r="D21" i="1"/>
  <c r="A21" i="1"/>
  <c r="M20" i="1"/>
  <c r="L20" i="1"/>
  <c r="K20" i="1"/>
  <c r="J20" i="1"/>
  <c r="F20" i="1"/>
  <c r="D20" i="1" s="1"/>
  <c r="E20" i="1"/>
  <c r="A20" i="1"/>
  <c r="M19" i="1"/>
  <c r="L19" i="1"/>
  <c r="K19" i="1"/>
  <c r="J19" i="1"/>
  <c r="F19" i="1"/>
  <c r="C19" i="1" s="1"/>
  <c r="A19" i="1"/>
  <c r="M18" i="1"/>
  <c r="L18" i="1"/>
  <c r="K18" i="1"/>
  <c r="J18" i="1"/>
  <c r="F18" i="1"/>
  <c r="E18" i="1"/>
  <c r="D18" i="1"/>
  <c r="C18" i="1"/>
  <c r="A18" i="1"/>
  <c r="M17" i="1"/>
  <c r="J17" i="1" s="1"/>
  <c r="L17" i="1"/>
  <c r="K17" i="1"/>
  <c r="F17" i="1"/>
  <c r="E17" i="1" s="1"/>
  <c r="A17" i="1"/>
  <c r="M16" i="1"/>
  <c r="K16" i="1" s="1"/>
  <c r="L16" i="1"/>
  <c r="M15" i="1"/>
  <c r="L15" i="1"/>
  <c r="K15" i="1"/>
  <c r="J15" i="1"/>
  <c r="F15" i="1"/>
  <c r="D15" i="1" s="1"/>
  <c r="E15" i="1"/>
  <c r="A15" i="1"/>
  <c r="M14" i="1"/>
  <c r="L14" i="1"/>
  <c r="K14" i="1"/>
  <c r="J14" i="1"/>
  <c r="F14" i="1"/>
  <c r="C14" i="1" s="1"/>
  <c r="A14" i="1"/>
  <c r="M13" i="1"/>
  <c r="L13" i="1"/>
  <c r="K13" i="1"/>
  <c r="J13" i="1"/>
  <c r="K7" i="1"/>
  <c r="D14" i="1" l="1"/>
  <c r="C15" i="1"/>
  <c r="J16" i="1"/>
  <c r="D19" i="1"/>
  <c r="C20" i="1"/>
  <c r="D24" i="1"/>
  <c r="C25" i="1"/>
  <c r="E14" i="1"/>
  <c r="E19" i="1"/>
  <c r="E24" i="1"/>
  <c r="C17" i="1"/>
  <c r="J21" i="1"/>
  <c r="J26" i="1"/>
  <c r="J28" i="1"/>
  <c r="D17" i="1"/>
  <c r="K21" i="1"/>
  <c r="K26" i="1"/>
  <c r="K28" i="1"/>
  <c r="M42" i="1"/>
  <c r="L42" i="1" s="1"/>
</calcChain>
</file>

<file path=xl/sharedStrings.xml><?xml version="1.0" encoding="utf-8"?>
<sst xmlns="http://schemas.openxmlformats.org/spreadsheetml/2006/main" count="214" uniqueCount="167">
  <si>
    <t>Україна</t>
  </si>
  <si>
    <t>www.ecomplus.com.ua</t>
  </si>
  <si>
    <t xml:space="preserve">Товариство з обмежною відповідальністю </t>
  </si>
  <si>
    <t>ecomplus@ukr.net</t>
  </si>
  <si>
    <t xml:space="preserve">"ЕКОМПЛЮС" </t>
  </si>
  <si>
    <t>т/ф</t>
  </si>
  <si>
    <t>+38 050 650 97 00</t>
  </si>
  <si>
    <t xml:space="preserve">69041, м. Запоріжжя, бул. Вінтера, 46, оф. 2.4 </t>
  </si>
  <si>
    <t>т/м</t>
  </si>
  <si>
    <t>+38 050 484 55 51</t>
  </si>
  <si>
    <t>ЄДРПОУ 41197611, АТ ОТП Банк, м. Київ</t>
  </si>
  <si>
    <t>+38 050 452 07 37</t>
  </si>
  <si>
    <t>IBAN: UA 72 300528 0000026008455036515</t>
  </si>
  <si>
    <t>+38 099 716 44 74</t>
  </si>
  <si>
    <t>Прайс-лист на електроди для електродугового зварювання, різання, наплавки</t>
  </si>
  <si>
    <t>Розница</t>
  </si>
  <si>
    <t>Для вуглецевих і низколегованих сталей</t>
  </si>
  <si>
    <t>Для високолегованих сталей</t>
  </si>
  <si>
    <t>Марка</t>
  </si>
  <si>
    <t>Тип за ГОСТ 9467-75</t>
  </si>
  <si>
    <t>Ціна грн/кг з ПДВ</t>
  </si>
  <si>
    <t>Тип за ГОСТ        10052-75</t>
  </si>
  <si>
    <t>4; 5; 6</t>
  </si>
  <si>
    <t>рутилово-целюлозне покриття</t>
  </si>
  <si>
    <t>ОЗЛ-8</t>
  </si>
  <si>
    <t>07Х20Н9</t>
  </si>
  <si>
    <t>Э-46</t>
  </si>
  <si>
    <t>ОЗЛ-14</t>
  </si>
  <si>
    <t>Э-07Х20Н9</t>
  </si>
  <si>
    <t>ЦЛ-11 рут</t>
  </si>
  <si>
    <t>Э-08Х20Н9Г2Б</t>
  </si>
  <si>
    <t>рутилове покриття</t>
  </si>
  <si>
    <t>ЦЛ-11</t>
  </si>
  <si>
    <t>ЦТ-15</t>
  </si>
  <si>
    <t>Э-08Х19Н10Г2Б</t>
  </si>
  <si>
    <t>НИИ-48Г</t>
  </si>
  <si>
    <t>Э-10Х20Н9Г6С</t>
  </si>
  <si>
    <t>ОЗЛ-6</t>
  </si>
  <si>
    <t>Э-10Х25Н13Г2</t>
  </si>
  <si>
    <t>ЗИО-8</t>
  </si>
  <si>
    <t>НЖ-13</t>
  </si>
  <si>
    <t>Э-09Х19Н10Г2М2Б</t>
  </si>
  <si>
    <t>основне покриття</t>
  </si>
  <si>
    <t>ЭА-400/10У</t>
  </si>
  <si>
    <t>Э-07Х19Н11М3Г2Ф</t>
  </si>
  <si>
    <t>Э-50А</t>
  </si>
  <si>
    <t>ЭА-400/10Т</t>
  </si>
  <si>
    <t>Э-42А</t>
  </si>
  <si>
    <t>ЭА-898/21Б</t>
  </si>
  <si>
    <t>10Х19Н10Г2МБ2Ф</t>
  </si>
  <si>
    <t>ЭА-606/11</t>
  </si>
  <si>
    <t>Э-08Х19Н9Ф2С2</t>
  </si>
  <si>
    <t>Э-60</t>
  </si>
  <si>
    <t>ЦЛ-4</t>
  </si>
  <si>
    <t>Э-06Х19Н11Г2М2</t>
  </si>
  <si>
    <t>Для легованих сталей</t>
  </si>
  <si>
    <t>ЦТ-1</t>
  </si>
  <si>
    <t>Э-09Х16Н8Г3М3Ф</t>
  </si>
  <si>
    <t>ЭА-395/9</t>
  </si>
  <si>
    <t>Э-11Х15Н25М6АГ2</t>
  </si>
  <si>
    <t>УОНИ 13/85</t>
  </si>
  <si>
    <t>Э-85</t>
  </si>
  <si>
    <t>ЭА-981/15</t>
  </si>
  <si>
    <t>Э-09Х15Н25М6АГ2Ф</t>
  </si>
  <si>
    <t>ОЗШ-1</t>
  </si>
  <si>
    <t>Э-100</t>
  </si>
  <si>
    <t>НИАТ-5</t>
  </si>
  <si>
    <t>ОЗЛ-25Б</t>
  </si>
  <si>
    <t>Э-10Х20Н70Г2М2Б2В</t>
  </si>
  <si>
    <t>дог</t>
  </si>
  <si>
    <t>Для теплостійких сталей</t>
  </si>
  <si>
    <t>ОЗЛ-17У</t>
  </si>
  <si>
    <t>Э-03Х23Н27М3Д3Г2Б</t>
  </si>
  <si>
    <t>ВИИМ-1</t>
  </si>
  <si>
    <t>Э-08Х20Н60М14В</t>
  </si>
  <si>
    <t>ТМУ-21У</t>
  </si>
  <si>
    <t>АНЖР-2</t>
  </si>
  <si>
    <t>Э-06Х25Н40М7</t>
  </si>
  <si>
    <t>ТМЛ-1У</t>
  </si>
  <si>
    <t>Э-09Х1М</t>
  </si>
  <si>
    <t>ЦТ-28</t>
  </si>
  <si>
    <t>Э-08Х14Н65М15В4Г2</t>
  </si>
  <si>
    <t>ТМЛ-3У</t>
  </si>
  <si>
    <t>Э-09Х1МФ</t>
  </si>
  <si>
    <t>ЦУ-5</t>
  </si>
  <si>
    <t>Для наплавки</t>
  </si>
  <si>
    <t>ЦЛ-39</t>
  </si>
  <si>
    <t>ОЗН-300</t>
  </si>
  <si>
    <t>11ГЗС</t>
  </si>
  <si>
    <t>270÷350  НВ</t>
  </si>
  <si>
    <t>Для чавуна, міди та мідних сплавів</t>
  </si>
  <si>
    <t>ОЗН-400</t>
  </si>
  <si>
    <t>15Г4С</t>
  </si>
  <si>
    <t>350÷430  НВ</t>
  </si>
  <si>
    <t>НР-70</t>
  </si>
  <si>
    <t>Э-30Г2ХМ</t>
  </si>
  <si>
    <t>34÷36      HRC</t>
  </si>
  <si>
    <t>ЦЧ-4</t>
  </si>
  <si>
    <t>FeVMnSi</t>
  </si>
  <si>
    <t>Э-16Г2ХМ</t>
  </si>
  <si>
    <t>320÷365  НВ</t>
  </si>
  <si>
    <t>ОЗЧ-2</t>
  </si>
  <si>
    <t>CuNiMn</t>
  </si>
  <si>
    <t>ЭН-60М</t>
  </si>
  <si>
    <t>Э-70Х3СМТ</t>
  </si>
  <si>
    <t>53÷61      HRC</t>
  </si>
  <si>
    <t>Комсомолец-100</t>
  </si>
  <si>
    <t>CuMnSi</t>
  </si>
  <si>
    <t>ОЗН-6</t>
  </si>
  <si>
    <t>90Х4Г2С3Р</t>
  </si>
  <si>
    <t>57÷60      HRC</t>
  </si>
  <si>
    <t>АНЦ/ОЗМ-3</t>
  </si>
  <si>
    <t>Cu</t>
  </si>
  <si>
    <t>ОЗН-7</t>
  </si>
  <si>
    <t xml:space="preserve">75Х5Н2СФР </t>
  </si>
  <si>
    <t>53÷58      HRC</t>
  </si>
  <si>
    <t>ОЗБ-2М</t>
  </si>
  <si>
    <t>CuSnMnNi</t>
  </si>
  <si>
    <t>Т-590</t>
  </si>
  <si>
    <t>Э-320Х25С2ГР</t>
  </si>
  <si>
    <t>58÷64      HRC</t>
  </si>
  <si>
    <t>МНЧ-2</t>
  </si>
  <si>
    <t>NiCuMn</t>
  </si>
  <si>
    <t>Т-620</t>
  </si>
  <si>
    <t>Э-320Х23С2ГРТ</t>
  </si>
  <si>
    <t>57÷63      HRC</t>
  </si>
  <si>
    <t>ОЗИ-1</t>
  </si>
  <si>
    <t>Э-80Х4В18Ф2</t>
  </si>
  <si>
    <t>58÷62      HRC</t>
  </si>
  <si>
    <t xml:space="preserve">Для різання будь-яких металів і сплавів </t>
  </si>
  <si>
    <t>ОЗИ-3</t>
  </si>
  <si>
    <t>Э-90Х4М4ВФ</t>
  </si>
  <si>
    <t>59÷64      HRC</t>
  </si>
  <si>
    <t>ВСН-6</t>
  </si>
  <si>
    <t>Э-110Х14В13Ф2</t>
  </si>
  <si>
    <t>51÷56      HRC</t>
  </si>
  <si>
    <t>АНР-2М-З</t>
  </si>
  <si>
    <t>ЦИ-1М</t>
  </si>
  <si>
    <t>Э-80В18Х4Ф</t>
  </si>
  <si>
    <t>58÷61      HRC</t>
  </si>
  <si>
    <t>АНР-3</t>
  </si>
  <si>
    <t>КПИ-РИ-1</t>
  </si>
  <si>
    <t>100М7Х4ФТ</t>
  </si>
  <si>
    <t>59÷62      HRC</t>
  </si>
  <si>
    <t>ОЗР-1</t>
  </si>
  <si>
    <t>ВСН-8</t>
  </si>
  <si>
    <t>120В12Х8Г</t>
  </si>
  <si>
    <t>ОЗШ-6</t>
  </si>
  <si>
    <t>10Х33Н11М3СГ</t>
  </si>
  <si>
    <t>51÷57      HRC</t>
  </si>
  <si>
    <t xml:space="preserve">Для алюминію - виробництва корпорації Böhler </t>
  </si>
  <si>
    <t>ОЗШ-8</t>
  </si>
  <si>
    <t>11Х31Н11М3ГСЮФ</t>
  </si>
  <si>
    <t>діаметри електродів Böhler:</t>
  </si>
  <si>
    <t>ЦН-12М</t>
  </si>
  <si>
    <t>Э-13Х16Н8М5С5Г4Б</t>
  </si>
  <si>
    <t>39÷51      HRC</t>
  </si>
  <si>
    <t>UTP-48</t>
  </si>
  <si>
    <t>AlSi</t>
  </si>
  <si>
    <t>ЦН-6Л</t>
  </si>
  <si>
    <t>Э-08Х17Н8С6Г</t>
  </si>
  <si>
    <t>Виготовляєм електроди не вказані в прайс-листі, орієнтовна мінімальна партія - 200кг.</t>
  </si>
  <si>
    <t xml:space="preserve">У виробництві використовуються матеріали вищого гатунку. Електроди пакуються по 5; 2,5; 2; 1кг.  </t>
  </si>
  <si>
    <t>Ціни на продукцію можуть коригуватись виходячи з цін на сировину.</t>
  </si>
  <si>
    <t xml:space="preserve">В прайсі вказані ціни з розрахунку фасування по 5 кг. При фасуванні у 2 кг і 2.5 кг коробку до ціни додається </t>
  </si>
  <si>
    <t>1,00 грн/кг, при фасуванні по 1 кг до ціни додається 5,00 грн/кг</t>
  </si>
  <si>
    <t>ecomplus - електроди для професіоналів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</si>
</sst>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0.0"/>
  </numFmts>
  <fonts count="11">
    <font>
      <sz val="10"/>
      <color indexed="8"/>
      <name val="Arial"/>
      <family val="2"/>
      <charset val="1"/>
    </font>
    <font>
      <b/>
      <sz val="10"/>
      <color indexed="8"/>
      <name val="Arial Cyr"/>
      <family val="2"/>
      <charset val="1"/>
    </font>
    <font>
      <sz val="10"/>
      <color indexed="8"/>
      <name val="Arial Cyr"/>
      <family val="2"/>
      <charset val="1"/>
    </font>
    <font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 Cyr"/>
      <family val="2"/>
      <charset val="1"/>
    </font>
    <font>
      <b/>
      <sz val="10"/>
      <color indexed="8"/>
      <name val="Arial Cyr"/>
      <charset val="204"/>
    </font>
    <font>
      <b/>
      <sz val="8"/>
      <color indexed="8"/>
      <name val="Arial Cyr"/>
      <charset val="204"/>
    </font>
    <font>
      <sz val="8"/>
      <color indexed="8"/>
      <name val="Arial Cyr"/>
      <charset val="204"/>
    </font>
    <font>
      <sz val="9"/>
      <color indexed="8"/>
      <name val="Arial"/>
      <family val="2"/>
      <charset val="1"/>
    </font>
    <font>
      <sz val="9"/>
      <color indexed="8"/>
      <name val="Arial Cyr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5" fillId="0" borderId="3" xfId="0" applyFont="1" applyBorder="1" applyAlignment="1">
      <alignment horizontal="left"/>
    </xf>
    <xf numFmtId="2" fontId="5" fillId="0" borderId="16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6" fillId="0" borderId="11" xfId="0" applyNumberFormat="1" applyFont="1" applyBorder="1"/>
    <xf numFmtId="0" fontId="5" fillId="0" borderId="25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2" fillId="0" borderId="18" xfId="0" applyNumberFormat="1" applyFont="1" applyBorder="1"/>
    <xf numFmtId="0" fontId="5" fillId="0" borderId="19" xfId="0" applyFont="1" applyBorder="1" applyAlignment="1">
      <alignment horizontal="center" vertical="top"/>
    </xf>
    <xf numFmtId="2" fontId="8" fillId="0" borderId="19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0" fontId="2" fillId="5" borderId="15" xfId="0" applyFont="1" applyFill="1" applyBorder="1"/>
    <xf numFmtId="0" fontId="5" fillId="5" borderId="16" xfId="0" applyFont="1" applyFill="1" applyBorder="1" applyAlignment="1">
      <alignment horizontal="left"/>
    </xf>
    <xf numFmtId="2" fontId="5" fillId="5" borderId="16" xfId="0" applyNumberFormat="1" applyFont="1" applyFill="1" applyBorder="1" applyAlignment="1">
      <alignment horizontal="center" vertical="center"/>
    </xf>
    <xf numFmtId="2" fontId="5" fillId="5" borderId="17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left"/>
    </xf>
    <xf numFmtId="2" fontId="5" fillId="0" borderId="17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/>
    </xf>
    <xf numFmtId="2" fontId="2" fillId="0" borderId="26" xfId="0" applyNumberFormat="1" applyFont="1" applyBorder="1"/>
    <xf numFmtId="0" fontId="5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3" fillId="0" borderId="28" xfId="0" applyNumberFormat="1" applyFont="1" applyBorder="1"/>
    <xf numFmtId="0" fontId="8" fillId="0" borderId="29" xfId="0" applyFont="1" applyBorder="1" applyAlignment="1">
      <alignment horizontal="center" vertical="top"/>
    </xf>
    <xf numFmtId="2" fontId="8" fillId="0" borderId="29" xfId="0" applyNumberFormat="1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/>
    </xf>
    <xf numFmtId="2" fontId="3" fillId="0" borderId="31" xfId="0" applyNumberFormat="1" applyFont="1" applyBorder="1"/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6" fillId="0" borderId="11" xfId="0" applyFont="1" applyBorder="1"/>
    <xf numFmtId="0" fontId="7" fillId="0" borderId="12" xfId="0" applyFont="1" applyBorder="1" applyAlignment="1">
      <alignment horizontal="center"/>
    </xf>
    <xf numFmtId="0" fontId="2" fillId="0" borderId="36" xfId="0" applyFont="1" applyBorder="1"/>
    <xf numFmtId="0" fontId="5" fillId="0" borderId="16" xfId="0" applyFont="1" applyBorder="1" applyAlignment="1">
      <alignment horizont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0" fontId="2" fillId="0" borderId="26" xfId="0" applyFont="1" applyBorder="1"/>
    <xf numFmtId="0" fontId="5" fillId="0" borderId="1" xfId="0" applyFont="1" applyBorder="1" applyAlignment="1">
      <alignment horizontal="center"/>
    </xf>
    <xf numFmtId="0" fontId="3" fillId="0" borderId="38" xfId="0" applyFont="1" applyBorder="1"/>
    <xf numFmtId="0" fontId="8" fillId="0" borderId="39" xfId="0" applyFont="1" applyBorder="1" applyAlignment="1">
      <alignment horizontal="center"/>
    </xf>
    <xf numFmtId="2" fontId="8" fillId="0" borderId="39" xfId="0" applyNumberFormat="1" applyFont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6" borderId="4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/>
    </xf>
    <xf numFmtId="0" fontId="2" fillId="0" borderId="42" xfId="0" applyFont="1" applyBorder="1"/>
    <xf numFmtId="0" fontId="5" fillId="0" borderId="43" xfId="0" applyFont="1" applyBorder="1" applyAlignment="1">
      <alignment horizontal="center"/>
    </xf>
    <xf numFmtId="2" fontId="5" fillId="0" borderId="44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left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2" fontId="5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7" xfId="0" applyFont="1" applyBorder="1"/>
    <xf numFmtId="0" fontId="5" fillId="0" borderId="16" xfId="0" applyFont="1" applyBorder="1"/>
    <xf numFmtId="0" fontId="5" fillId="0" borderId="46" xfId="0" applyFont="1" applyBorder="1"/>
    <xf numFmtId="0" fontId="5" fillId="0" borderId="47" xfId="0" applyFont="1" applyBorder="1" applyAlignment="1">
      <alignment horizontal="center"/>
    </xf>
    <xf numFmtId="0" fontId="1" fillId="9" borderId="45" xfId="0" applyFont="1" applyFill="1" applyBorder="1" applyAlignment="1">
      <alignment horizontal="center" vertical="center" wrapText="1"/>
    </xf>
    <xf numFmtId="0" fontId="5" fillId="0" borderId="47" xfId="0" applyFont="1" applyBorder="1"/>
    <xf numFmtId="0" fontId="5" fillId="0" borderId="0" xfId="0" applyFont="1"/>
    <xf numFmtId="2" fontId="5" fillId="0" borderId="17" xfId="0" applyNumberFormat="1" applyFont="1" applyBorder="1"/>
    <xf numFmtId="0" fontId="2" fillId="0" borderId="48" xfId="0" applyFont="1" applyBorder="1"/>
    <xf numFmtId="0" fontId="5" fillId="0" borderId="1" xfId="0" applyFont="1" applyBorder="1"/>
    <xf numFmtId="2" fontId="5" fillId="0" borderId="49" xfId="0" applyNumberFormat="1" applyFont="1" applyBorder="1"/>
    <xf numFmtId="0" fontId="5" fillId="0" borderId="43" xfId="0" applyFont="1" applyBorder="1"/>
    <xf numFmtId="2" fontId="5" fillId="0" borderId="44" xfId="0" applyNumberFormat="1" applyFont="1" applyBorder="1"/>
    <xf numFmtId="0" fontId="1" fillId="10" borderId="4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10" fillId="0" borderId="16" xfId="0" applyFont="1" applyBorder="1"/>
    <xf numFmtId="2" fontId="10" fillId="0" borderId="17" xfId="0" applyNumberFormat="1" applyFont="1" applyBorder="1"/>
    <xf numFmtId="0" fontId="2" fillId="0" borderId="43" xfId="0" applyFont="1" applyBorder="1"/>
    <xf numFmtId="0" fontId="10" fillId="0" borderId="43" xfId="0" applyFont="1" applyBorder="1"/>
    <xf numFmtId="2" fontId="10" fillId="0" borderId="44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righ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165" fontId="10" fillId="0" borderId="43" xfId="0" applyNumberFormat="1" applyFont="1" applyBorder="1" applyAlignment="1">
      <alignment horizontal="center" vertical="center"/>
    </xf>
    <xf numFmtId="165" fontId="10" fillId="0" borderId="44" xfId="0" applyNumberFormat="1" applyFont="1" applyBorder="1" applyAlignment="1">
      <alignment horizontal="center" vertical="center"/>
    </xf>
    <xf numFmtId="0" fontId="5" fillId="0" borderId="53" xfId="0" applyFont="1" applyBorder="1"/>
    <xf numFmtId="0" fontId="5" fillId="0" borderId="54" xfId="0" applyFont="1" applyBorder="1"/>
    <xf numFmtId="0" fontId="2" fillId="0" borderId="0" xfId="0" applyFont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152400</xdr:rowOff>
    </xdr:from>
    <xdr:to>
      <xdr:col>1</xdr:col>
      <xdr:colOff>361950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1104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All/Public/D/ZP/BsPlan_d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алог"/>
      <sheetName val="UA"/>
      <sheetName val="UA_dil"/>
      <sheetName val="UA_dil (+2грн)"/>
      <sheetName val="USD"/>
      <sheetName val="USD (+10%)"/>
      <sheetName val="Цены"/>
      <sheetName val="Материалы"/>
      <sheetName val="1"/>
      <sheetName val="3"/>
      <sheetName val="2"/>
      <sheetName val="10Г2"/>
      <sheetName val="16Г2ХМ"/>
      <sheetName val="70Х3СМТ"/>
      <sheetName val="Г13"/>
      <sheetName val="80В18Х4Ф"/>
      <sheetName val="90Х4Г2С3Р"/>
      <sheetName val="320Х25С2ГР"/>
      <sheetName val="110Х14В13Ф2"/>
      <sheetName val="08Х17Н8С6Г"/>
      <sheetName val="5"/>
      <sheetName val="Рез"/>
      <sheetName val="Чуг"/>
      <sheetName val="ЦветМет"/>
      <sheetName val="42"/>
      <sheetName val="42А"/>
      <sheetName val="46-АНО"/>
      <sheetName val="46-ОЗС"/>
      <sheetName val="46-МР"/>
      <sheetName val="E6013"/>
      <sheetName val="46А"/>
      <sheetName val="50"/>
      <sheetName val="50А"/>
      <sheetName val="50А1"/>
      <sheetName val="EV"/>
      <sheetName val="55-60"/>
      <sheetName val="70-85"/>
      <sheetName val="100-150"/>
      <sheetName val="09М"/>
      <sheetName val="09Х1М"/>
      <sheetName val="09Х1МФ"/>
      <sheetName val="10Х3М1БФ"/>
      <sheetName val="10ХН2ГМ"/>
      <sheetName val="12Х13"/>
      <sheetName val="12Х11НМФ"/>
      <sheetName val="07Х20Н9"/>
      <sheetName val="08Х16Н8М2"/>
      <sheetName val="10Х17Н13С4"/>
      <sheetName val="02Х19Н9Б"/>
      <sheetName val="09Х16Н8Г3М3Ф"/>
      <sheetName val="08Х24Н12Г3СТ"/>
      <sheetName val="10Х25Н13Г2Б"/>
      <sheetName val="02Х19Н18Г5АМ3"/>
      <sheetName val="04Х10Н60М24"/>
      <sheetName val="03Х23Н27М3Д3Г2Б"/>
      <sheetName val="10Х23Н9Г6С2"/>
      <sheetName val="10Х24Н60М10В13"/>
      <sheetName val="10Х16Н35Г6М3В7ТЮ"/>
      <sheetName val="10Х23Н20Г"/>
      <sheetName val="6"/>
      <sheetName val="7"/>
      <sheetName val="8"/>
      <sheetName val="9"/>
      <sheetName val="11"/>
      <sheetName val="10"/>
      <sheetName val="Чугун"/>
      <sheetName val="РЕЗКА"/>
      <sheetName val="АНП-1"/>
      <sheetName val="Без НДС"/>
      <sheetName val="Химия_Эл"/>
      <sheetName val="АБВГ"/>
      <sheetName val="Стали"/>
      <sheetName val="Химия_Пров"/>
      <sheetName val="Расход"/>
      <sheetName val="АНО-4"/>
      <sheetName val="АНО-1"/>
      <sheetName val="АНО-3"/>
      <sheetName val="АНО-5"/>
      <sheetName val="АНО-6"/>
      <sheetName val="АНО-4ж"/>
      <sheetName val="АНО-4+"/>
      <sheetName val="АНО-21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D27" t="str">
            <v>УОНИ13/45</v>
          </cell>
          <cell r="M27">
            <v>77.220000000000013</v>
          </cell>
        </row>
        <row r="34">
          <cell r="D34" t="str">
            <v>АНО-4</v>
          </cell>
          <cell r="M34">
            <v>91.98</v>
          </cell>
        </row>
        <row r="39">
          <cell r="D39" t="str">
            <v>АНО-21</v>
          </cell>
          <cell r="M39">
            <v>93.84</v>
          </cell>
        </row>
        <row r="45">
          <cell r="D45" t="str">
            <v>АНО-36</v>
          </cell>
          <cell r="M45">
            <v>94.62</v>
          </cell>
        </row>
        <row r="46">
          <cell r="E46" t="str">
            <v>SM 6013 RC</v>
          </cell>
          <cell r="M46">
            <v>112.08</v>
          </cell>
        </row>
        <row r="53">
          <cell r="D53" t="str">
            <v>ОЗС-12</v>
          </cell>
          <cell r="M53">
            <v>92.28</v>
          </cell>
        </row>
        <row r="55">
          <cell r="D55" t="str">
            <v>SM 7014 R</v>
          </cell>
          <cell r="M55">
            <v>113.58</v>
          </cell>
        </row>
        <row r="64">
          <cell r="D64" t="str">
            <v>МР-3</v>
          </cell>
          <cell r="M64">
            <v>93.899999999999991</v>
          </cell>
        </row>
        <row r="89">
          <cell r="M89">
            <v>105.96000000000001</v>
          </cell>
        </row>
        <row r="93">
          <cell r="D93" t="str">
            <v>УОНИ13/55</v>
          </cell>
          <cell r="M93">
            <v>83.399999999999991</v>
          </cell>
        </row>
        <row r="95">
          <cell r="D95" t="str">
            <v>SM 7018 В</v>
          </cell>
          <cell r="M95">
            <v>110.16000000000001</v>
          </cell>
        </row>
        <row r="97">
          <cell r="M97">
            <v>122.1</v>
          </cell>
        </row>
        <row r="116">
          <cell r="D116" t="str">
            <v>УОНИ13/65</v>
          </cell>
          <cell r="M116">
            <v>101.1</v>
          </cell>
        </row>
        <row r="127">
          <cell r="M127">
            <v>117.06</v>
          </cell>
        </row>
        <row r="132">
          <cell r="M132">
            <v>136.97999999999999</v>
          </cell>
        </row>
        <row r="154">
          <cell r="M154">
            <v>104.34</v>
          </cell>
        </row>
        <row r="157">
          <cell r="M157">
            <v>170.1</v>
          </cell>
        </row>
        <row r="161">
          <cell r="M161">
            <v>246</v>
          </cell>
        </row>
        <row r="192">
          <cell r="M192">
            <v>365.4</v>
          </cell>
        </row>
        <row r="193">
          <cell r="M193">
            <v>405.59999999999997</v>
          </cell>
        </row>
        <row r="200">
          <cell r="M200">
            <v>442.02000000000004</v>
          </cell>
        </row>
        <row r="206">
          <cell r="M206">
            <v>599.94000000000005</v>
          </cell>
        </row>
        <row r="213">
          <cell r="M213">
            <v>396.59999999999997</v>
          </cell>
        </row>
        <row r="223">
          <cell r="M223">
            <v>444.96</v>
          </cell>
        </row>
        <row r="229">
          <cell r="M229">
            <v>402.9</v>
          </cell>
        </row>
        <row r="230">
          <cell r="M230">
            <v>390.54</v>
          </cell>
        </row>
        <row r="232">
          <cell r="M232">
            <v>438.96</v>
          </cell>
        </row>
        <row r="236">
          <cell r="M236">
            <v>615.29999999999995</v>
          </cell>
        </row>
        <row r="241">
          <cell r="M241">
            <v>561.84</v>
          </cell>
        </row>
        <row r="243">
          <cell r="M243">
            <v>429.59999999999997</v>
          </cell>
        </row>
        <row r="253">
          <cell r="M253">
            <v>366.42</v>
          </cell>
        </row>
        <row r="262">
          <cell r="M262">
            <v>1291.26</v>
          </cell>
        </row>
        <row r="263">
          <cell r="M263">
            <v>1299.5999999999999</v>
          </cell>
        </row>
        <row r="264">
          <cell r="M264">
            <v>1330.6200000000001</v>
          </cell>
        </row>
        <row r="282">
          <cell r="M282">
            <v>638.04000000000008</v>
          </cell>
        </row>
        <row r="314">
          <cell r="M314">
            <v>108.72000000000001</v>
          </cell>
        </row>
        <row r="318">
          <cell r="M318">
            <v>111.66000000000001</v>
          </cell>
        </row>
        <row r="319">
          <cell r="M319">
            <v>148.32</v>
          </cell>
        </row>
        <row r="329">
          <cell r="M329">
            <v>612.24</v>
          </cell>
        </row>
        <row r="333">
          <cell r="M333">
            <v>152.82</v>
          </cell>
        </row>
        <row r="345">
          <cell r="M345">
            <v>1849.3200000000002</v>
          </cell>
        </row>
        <row r="346">
          <cell r="M346">
            <v>1403.76</v>
          </cell>
        </row>
        <row r="349">
          <cell r="M349">
            <v>920.1</v>
          </cell>
        </row>
        <row r="350">
          <cell r="M350">
            <v>975.66000000000008</v>
          </cell>
        </row>
        <row r="351">
          <cell r="M351">
            <v>735.4799999999999</v>
          </cell>
        </row>
        <row r="359">
          <cell r="M359">
            <v>209.34</v>
          </cell>
        </row>
        <row r="360">
          <cell r="M360">
            <v>282.72000000000003</v>
          </cell>
        </row>
        <row r="365">
          <cell r="M365">
            <v>229.44000000000003</v>
          </cell>
        </row>
        <row r="373">
          <cell r="M373">
            <v>1122.96</v>
          </cell>
        </row>
        <row r="374">
          <cell r="M374">
            <v>1071.8999999999999</v>
          </cell>
        </row>
        <row r="379">
          <cell r="M379">
            <v>377.16</v>
          </cell>
        </row>
        <row r="393">
          <cell r="M393">
            <v>984</v>
          </cell>
        </row>
        <row r="394">
          <cell r="M394">
            <v>848.52</v>
          </cell>
        </row>
        <row r="398">
          <cell r="M398">
            <v>1232.94</v>
          </cell>
        </row>
        <row r="403">
          <cell r="M403">
            <v>606.05999999999995</v>
          </cell>
        </row>
        <row r="404">
          <cell r="M404">
            <v>972.84</v>
          </cell>
        </row>
        <row r="405">
          <cell r="M405">
            <v>2668.02</v>
          </cell>
        </row>
        <row r="410">
          <cell r="M410">
            <v>78.42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workbookViewId="0">
      <selection activeCell="O44" sqref="O44"/>
    </sheetView>
  </sheetViews>
  <sheetFormatPr defaultRowHeight="12.75"/>
  <cols>
    <col min="1" max="1" width="15" customWidth="1"/>
    <col min="2" max="2" width="9.5703125" customWidth="1"/>
    <col min="3" max="3" width="6.42578125" customWidth="1"/>
    <col min="4" max="4" width="5.85546875" customWidth="1"/>
    <col min="5" max="5" width="6.5703125" customWidth="1"/>
    <col min="6" max="6" width="6.42578125" customWidth="1"/>
    <col min="7" max="7" width="0.42578125" customWidth="1"/>
    <col min="8" max="8" width="10.85546875" customWidth="1"/>
    <col min="9" max="9" width="16" customWidth="1"/>
    <col min="10" max="10" width="6.7109375" customWidth="1"/>
    <col min="11" max="11" width="6.5703125" customWidth="1"/>
    <col min="12" max="12" width="6.7109375" customWidth="1"/>
    <col min="13" max="13" width="6.5703125" customWidth="1"/>
  </cols>
  <sheetData>
    <row r="1" spans="1:13" ht="12.75" customHeight="1">
      <c r="C1" s="1" t="s">
        <v>0</v>
      </c>
      <c r="D1" s="1"/>
      <c r="E1" s="1"/>
      <c r="F1" s="1"/>
      <c r="G1" s="1"/>
      <c r="H1" s="1"/>
      <c r="I1" s="1"/>
      <c r="J1" s="2" t="s">
        <v>1</v>
      </c>
      <c r="K1" s="3"/>
      <c r="L1" s="3"/>
      <c r="M1" s="3"/>
    </row>
    <row r="2" spans="1:13" ht="12.75" customHeight="1">
      <c r="B2" s="3"/>
      <c r="C2" s="4" t="s">
        <v>2</v>
      </c>
      <c r="D2" s="4"/>
      <c r="E2" s="4"/>
      <c r="F2" s="4"/>
      <c r="G2" s="4"/>
      <c r="H2" s="4"/>
      <c r="I2" s="4"/>
      <c r="J2" s="2" t="s">
        <v>3</v>
      </c>
    </row>
    <row r="3" spans="1:13" ht="12.75" customHeight="1">
      <c r="B3" s="3"/>
      <c r="C3" s="5" t="s">
        <v>4</v>
      </c>
      <c r="D3" s="5"/>
      <c r="E3" s="5"/>
      <c r="F3" s="5"/>
      <c r="G3" s="5"/>
      <c r="H3" s="5"/>
      <c r="I3" s="5"/>
      <c r="J3" s="3" t="s">
        <v>5</v>
      </c>
      <c r="K3" s="6" t="s">
        <v>6</v>
      </c>
      <c r="L3" s="3"/>
      <c r="M3" s="3"/>
    </row>
    <row r="4" spans="1:13" ht="12.75" customHeight="1">
      <c r="B4" s="3"/>
      <c r="C4" s="7" t="s">
        <v>7</v>
      </c>
      <c r="D4" s="7"/>
      <c r="E4" s="7"/>
      <c r="F4" s="7"/>
      <c r="G4" s="7"/>
      <c r="H4" s="7"/>
      <c r="I4" s="7"/>
      <c r="J4" s="3" t="s">
        <v>8</v>
      </c>
      <c r="K4" s="6" t="s">
        <v>9</v>
      </c>
      <c r="L4" s="3"/>
      <c r="M4" s="3"/>
    </row>
    <row r="5" spans="1:13" ht="12.75" customHeight="1">
      <c r="B5" s="3"/>
      <c r="C5" s="8" t="s">
        <v>10</v>
      </c>
      <c r="D5" s="9"/>
      <c r="E5" s="9"/>
      <c r="F5" s="9"/>
      <c r="G5" s="9"/>
      <c r="H5" s="9"/>
      <c r="I5" s="9"/>
      <c r="J5" s="3" t="s">
        <v>8</v>
      </c>
      <c r="K5" s="6" t="s">
        <v>11</v>
      </c>
      <c r="L5" s="3"/>
      <c r="M5" s="3"/>
    </row>
    <row r="6" spans="1:13" ht="12.75" customHeight="1">
      <c r="B6" s="3"/>
      <c r="C6" s="10" t="s">
        <v>12</v>
      </c>
      <c r="D6" s="10"/>
      <c r="E6" s="10"/>
      <c r="F6" s="10"/>
      <c r="G6" s="10"/>
      <c r="H6" s="10"/>
      <c r="I6" s="10"/>
      <c r="J6" s="3" t="s">
        <v>8</v>
      </c>
      <c r="K6" s="6" t="s">
        <v>13</v>
      </c>
    </row>
    <row r="7" spans="1:13" ht="12.75" customHeight="1">
      <c r="A7" s="11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2">
        <f ca="1">TODAY()</f>
        <v>44652</v>
      </c>
      <c r="L7" s="13"/>
      <c r="M7" s="14"/>
    </row>
    <row r="8" spans="1:13">
      <c r="A8" s="15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2.75" customHeight="1">
      <c r="A9" s="16" t="s">
        <v>16</v>
      </c>
      <c r="B9" s="16"/>
      <c r="C9" s="16"/>
      <c r="D9" s="16"/>
      <c r="E9" s="16"/>
      <c r="F9" s="16"/>
      <c r="G9" s="17"/>
      <c r="H9" s="18" t="s">
        <v>17</v>
      </c>
      <c r="I9" s="18"/>
      <c r="J9" s="18"/>
      <c r="K9" s="18"/>
      <c r="L9" s="18"/>
      <c r="M9" s="18"/>
    </row>
    <row r="10" spans="1:13" ht="12.75" customHeight="1">
      <c r="A10" s="16"/>
      <c r="B10" s="16"/>
      <c r="C10" s="16"/>
      <c r="D10" s="16"/>
      <c r="E10" s="16"/>
      <c r="F10" s="16"/>
      <c r="G10" s="17"/>
      <c r="H10" s="18"/>
      <c r="I10" s="18"/>
      <c r="J10" s="18"/>
      <c r="K10" s="18"/>
      <c r="L10" s="18"/>
      <c r="M10" s="18"/>
    </row>
    <row r="11" spans="1:13" ht="12.75" customHeight="1">
      <c r="A11" s="19" t="s">
        <v>18</v>
      </c>
      <c r="B11" s="20" t="s">
        <v>19</v>
      </c>
      <c r="C11" s="21" t="s">
        <v>20</v>
      </c>
      <c r="D11" s="21"/>
      <c r="E11" s="21"/>
      <c r="F11" s="22"/>
      <c r="G11" s="23"/>
      <c r="H11" s="24" t="s">
        <v>18</v>
      </c>
      <c r="I11" s="25" t="s">
        <v>21</v>
      </c>
      <c r="J11" s="26" t="s">
        <v>20</v>
      </c>
      <c r="K11" s="26"/>
      <c r="L11" s="26"/>
      <c r="M11" s="26"/>
    </row>
    <row r="12" spans="1:13" ht="12.75" customHeight="1">
      <c r="A12" s="27"/>
      <c r="B12" s="28"/>
      <c r="C12" s="29">
        <v>2</v>
      </c>
      <c r="D12" s="29">
        <v>2.5</v>
      </c>
      <c r="E12" s="29">
        <v>3</v>
      </c>
      <c r="F12" s="30" t="s">
        <v>22</v>
      </c>
      <c r="G12" s="31"/>
      <c r="H12" s="24"/>
      <c r="I12" s="25"/>
      <c r="J12" s="32">
        <v>2</v>
      </c>
      <c r="K12" s="32">
        <v>2.5</v>
      </c>
      <c r="L12" s="32">
        <v>3</v>
      </c>
      <c r="M12" s="33" t="s">
        <v>22</v>
      </c>
    </row>
    <row r="13" spans="1:13" ht="12.75" customHeight="1">
      <c r="A13" s="34" t="s">
        <v>23</v>
      </c>
      <c r="B13" s="35"/>
      <c r="C13" s="35"/>
      <c r="D13" s="35"/>
      <c r="E13" s="35"/>
      <c r="F13" s="36"/>
      <c r="G13" s="31"/>
      <c r="H13" s="37" t="s">
        <v>24</v>
      </c>
      <c r="I13" s="38" t="s">
        <v>25</v>
      </c>
      <c r="J13" s="39">
        <f t="shared" ref="J13:J30" si="0">M13+6</f>
        <v>371.4</v>
      </c>
      <c r="K13" s="39">
        <f t="shared" ref="K13:K30" si="1">M13+3</f>
        <v>368.4</v>
      </c>
      <c r="L13" s="39">
        <f t="shared" ref="L13:L30" si="2">M13+0.3</f>
        <v>365.7</v>
      </c>
      <c r="M13" s="40">
        <f>[1]Цены!M192</f>
        <v>365.4</v>
      </c>
    </row>
    <row r="14" spans="1:13" ht="12.75" customHeight="1">
      <c r="A14" s="41" t="str">
        <f>[1]Цены!E46</f>
        <v>SM 6013 RC</v>
      </c>
      <c r="B14" s="42" t="s">
        <v>26</v>
      </c>
      <c r="C14" s="43">
        <f>F14+22</f>
        <v>134.07999999999998</v>
      </c>
      <c r="D14" s="43">
        <f t="shared" ref="D14:D21" si="3">F14+3</f>
        <v>115.08</v>
      </c>
      <c r="E14" s="43">
        <f t="shared" ref="E14:E21" si="4">F14+0.3</f>
        <v>112.38</v>
      </c>
      <c r="F14" s="44">
        <f>[1]Цены!M46</f>
        <v>112.08</v>
      </c>
      <c r="H14" s="37" t="s">
        <v>27</v>
      </c>
      <c r="I14" s="38" t="s">
        <v>28</v>
      </c>
      <c r="J14" s="39">
        <f t="shared" si="0"/>
        <v>411.59999999999997</v>
      </c>
      <c r="K14" s="39">
        <f t="shared" si="1"/>
        <v>408.59999999999997</v>
      </c>
      <c r="L14" s="39">
        <f t="shared" si="2"/>
        <v>405.9</v>
      </c>
      <c r="M14" s="40">
        <f>[1]Цены!M193</f>
        <v>405.59999999999997</v>
      </c>
    </row>
    <row r="15" spans="1:13" ht="12.75" customHeight="1">
      <c r="A15" s="45" t="str">
        <f>[1]Цены!D45</f>
        <v>АНО-36</v>
      </c>
      <c r="B15" s="46" t="s">
        <v>26</v>
      </c>
      <c r="C15" s="47">
        <f t="shared" ref="C15:C21" si="5">F15+6</f>
        <v>100.62</v>
      </c>
      <c r="D15" s="47">
        <f t="shared" si="3"/>
        <v>97.62</v>
      </c>
      <c r="E15" s="47">
        <f t="shared" si="4"/>
        <v>94.92</v>
      </c>
      <c r="F15" s="48">
        <f>[1]Цены!M45</f>
        <v>94.62</v>
      </c>
      <c r="H15" s="49" t="s">
        <v>29</v>
      </c>
      <c r="I15" s="50" t="s">
        <v>30</v>
      </c>
      <c r="J15" s="51">
        <f t="shared" si="0"/>
        <v>450.96</v>
      </c>
      <c r="K15" s="51">
        <f t="shared" si="1"/>
        <v>447.96</v>
      </c>
      <c r="L15" s="51">
        <f t="shared" si="2"/>
        <v>445.26</v>
      </c>
      <c r="M15" s="52">
        <f>[1]Цены!M223</f>
        <v>444.96</v>
      </c>
    </row>
    <row r="16" spans="1:13" ht="12.75" customHeight="1">
      <c r="A16" s="53" t="s">
        <v>31</v>
      </c>
      <c r="B16" s="54"/>
      <c r="C16" s="54"/>
      <c r="D16" s="54"/>
      <c r="E16" s="54"/>
      <c r="F16" s="55"/>
      <c r="H16" s="56" t="s">
        <v>32</v>
      </c>
      <c r="I16" s="57" t="s">
        <v>30</v>
      </c>
      <c r="J16" s="39">
        <f t="shared" si="0"/>
        <v>408.9</v>
      </c>
      <c r="K16" s="39">
        <f t="shared" si="1"/>
        <v>405.9</v>
      </c>
      <c r="L16" s="39">
        <f t="shared" si="2"/>
        <v>403.2</v>
      </c>
      <c r="M16" s="58">
        <f>[1]Цены!M229</f>
        <v>402.9</v>
      </c>
    </row>
    <row r="17" spans="1:13" ht="12.75" customHeight="1">
      <c r="A17" s="41" t="str">
        <f>[1]Цены!D55</f>
        <v>SM 7014 R</v>
      </c>
      <c r="B17" s="59" t="s">
        <v>26</v>
      </c>
      <c r="C17" s="43">
        <f t="shared" si="5"/>
        <v>119.58</v>
      </c>
      <c r="D17" s="43">
        <f t="shared" si="3"/>
        <v>116.58</v>
      </c>
      <c r="E17" s="43">
        <f t="shared" si="4"/>
        <v>113.88</v>
      </c>
      <c r="F17" s="44">
        <f>[1]Цены!M55</f>
        <v>113.58</v>
      </c>
      <c r="H17" s="56" t="s">
        <v>33</v>
      </c>
      <c r="I17" s="57" t="s">
        <v>34</v>
      </c>
      <c r="J17" s="39">
        <f t="shared" si="0"/>
        <v>396.54</v>
      </c>
      <c r="K17" s="39">
        <f t="shared" si="1"/>
        <v>393.54</v>
      </c>
      <c r="L17" s="39">
        <f t="shared" si="2"/>
        <v>390.84000000000003</v>
      </c>
      <c r="M17" s="58">
        <f>[1]Цены!M230</f>
        <v>390.54</v>
      </c>
    </row>
    <row r="18" spans="1:13" ht="12.75" customHeight="1">
      <c r="A18" s="60" t="str">
        <f>[1]Цены!D39</f>
        <v>АНО-21</v>
      </c>
      <c r="B18" s="61" t="s">
        <v>26</v>
      </c>
      <c r="C18" s="62">
        <f t="shared" si="5"/>
        <v>99.84</v>
      </c>
      <c r="D18" s="62">
        <f t="shared" si="3"/>
        <v>96.84</v>
      </c>
      <c r="E18" s="62">
        <f t="shared" si="4"/>
        <v>94.14</v>
      </c>
      <c r="F18" s="63">
        <f>[1]Цены!M39</f>
        <v>93.84</v>
      </c>
      <c r="H18" s="56" t="s">
        <v>35</v>
      </c>
      <c r="I18" s="57" t="s">
        <v>36</v>
      </c>
      <c r="J18" s="39">
        <f t="shared" si="0"/>
        <v>372.42</v>
      </c>
      <c r="K18" s="39">
        <f t="shared" si="1"/>
        <v>369.42</v>
      </c>
      <c r="L18" s="39">
        <f t="shared" si="2"/>
        <v>366.72</v>
      </c>
      <c r="M18" s="58">
        <f>[1]Цены!M253</f>
        <v>366.42</v>
      </c>
    </row>
    <row r="19" spans="1:13" ht="12.75" customHeight="1">
      <c r="A19" s="64" t="str">
        <f>[1]Цены!D34</f>
        <v>АНО-4</v>
      </c>
      <c r="B19" s="65" t="s">
        <v>26</v>
      </c>
      <c r="C19" s="66">
        <f t="shared" si="5"/>
        <v>97.98</v>
      </c>
      <c r="D19" s="66">
        <f t="shared" si="3"/>
        <v>94.98</v>
      </c>
      <c r="E19" s="66">
        <f t="shared" si="4"/>
        <v>92.28</v>
      </c>
      <c r="F19" s="67">
        <f>[1]Цены!M34</f>
        <v>91.98</v>
      </c>
      <c r="H19" s="56" t="s">
        <v>37</v>
      </c>
      <c r="I19" s="57" t="s">
        <v>38</v>
      </c>
      <c r="J19" s="39">
        <f t="shared" si="0"/>
        <v>435.59999999999997</v>
      </c>
      <c r="K19" s="39">
        <f t="shared" si="1"/>
        <v>432.59999999999997</v>
      </c>
      <c r="L19" s="39">
        <f t="shared" si="2"/>
        <v>429.9</v>
      </c>
      <c r="M19" s="58">
        <f>[1]Цены!M243</f>
        <v>429.59999999999997</v>
      </c>
    </row>
    <row r="20" spans="1:13" ht="12.75" customHeight="1">
      <c r="A20" s="68" t="str">
        <f>[1]Цены!D64</f>
        <v>МР-3</v>
      </c>
      <c r="B20" s="69" t="s">
        <v>26</v>
      </c>
      <c r="C20" s="70">
        <f t="shared" si="5"/>
        <v>99.899999999999991</v>
      </c>
      <c r="D20" s="70">
        <f t="shared" si="3"/>
        <v>96.899999999999991</v>
      </c>
      <c r="E20" s="70">
        <f t="shared" si="4"/>
        <v>94.199999999999989</v>
      </c>
      <c r="F20" s="71">
        <f>[1]Цены!M64</f>
        <v>93.899999999999991</v>
      </c>
      <c r="H20" s="56" t="s">
        <v>39</v>
      </c>
      <c r="I20" s="57" t="s">
        <v>38</v>
      </c>
      <c r="J20" s="39">
        <f t="shared" si="0"/>
        <v>567.84</v>
      </c>
      <c r="K20" s="39">
        <f t="shared" si="1"/>
        <v>564.84</v>
      </c>
      <c r="L20" s="39">
        <f t="shared" si="2"/>
        <v>562.14</v>
      </c>
      <c r="M20" s="58">
        <f>[1]Цены!M241</f>
        <v>561.84</v>
      </c>
    </row>
    <row r="21" spans="1:13" ht="12.75" customHeight="1">
      <c r="A21" s="45" t="str">
        <f>[1]Цены!D53</f>
        <v>ОЗС-12</v>
      </c>
      <c r="B21" s="72" t="s">
        <v>26</v>
      </c>
      <c r="C21" s="47">
        <f t="shared" si="5"/>
        <v>98.28</v>
      </c>
      <c r="D21" s="47">
        <f t="shared" si="3"/>
        <v>95.28</v>
      </c>
      <c r="E21" s="47">
        <f t="shared" si="4"/>
        <v>92.58</v>
      </c>
      <c r="F21" s="48">
        <f>[1]Цены!M53</f>
        <v>92.28</v>
      </c>
      <c r="H21" s="56" t="s">
        <v>40</v>
      </c>
      <c r="I21" s="57" t="s">
        <v>41</v>
      </c>
      <c r="J21" s="39">
        <f t="shared" si="0"/>
        <v>605.94000000000005</v>
      </c>
      <c r="K21" s="39">
        <f t="shared" si="1"/>
        <v>602.94000000000005</v>
      </c>
      <c r="L21" s="39">
        <f t="shared" si="2"/>
        <v>600.24</v>
      </c>
      <c r="M21" s="58">
        <f>[1]Цены!M206</f>
        <v>599.94000000000005</v>
      </c>
    </row>
    <row r="22" spans="1:13" ht="12.75" customHeight="1">
      <c r="A22" s="73" t="s">
        <v>42</v>
      </c>
      <c r="B22" s="74"/>
      <c r="C22" s="74"/>
      <c r="D22" s="74"/>
      <c r="E22" s="74"/>
      <c r="F22" s="75"/>
      <c r="H22" s="56" t="s">
        <v>43</v>
      </c>
      <c r="I22" s="57" t="s">
        <v>44</v>
      </c>
      <c r="J22" s="39">
        <f t="shared" si="0"/>
        <v>621.29999999999995</v>
      </c>
      <c r="K22" s="39">
        <f t="shared" si="1"/>
        <v>618.29999999999995</v>
      </c>
      <c r="L22" s="39">
        <f t="shared" si="2"/>
        <v>615.59999999999991</v>
      </c>
      <c r="M22" s="58">
        <f>[1]Цены!M236</f>
        <v>615.29999999999995</v>
      </c>
    </row>
    <row r="23" spans="1:13" ht="12.75" customHeight="1">
      <c r="A23" s="76" t="str">
        <f>[1]Цены!D95</f>
        <v>SM 7018 В</v>
      </c>
      <c r="B23" s="77" t="s">
        <v>45</v>
      </c>
      <c r="C23" s="43">
        <f>F23+6</f>
        <v>116.16000000000001</v>
      </c>
      <c r="D23" s="43">
        <f>F23+3</f>
        <v>113.16000000000001</v>
      </c>
      <c r="E23" s="43">
        <f>F23+0.3</f>
        <v>110.46000000000001</v>
      </c>
      <c r="F23" s="44">
        <f>[1]Цены!M95</f>
        <v>110.16000000000001</v>
      </c>
      <c r="H23" s="56" t="s">
        <v>46</v>
      </c>
      <c r="I23" s="57" t="s">
        <v>44</v>
      </c>
      <c r="J23" s="39">
        <f t="shared" si="0"/>
        <v>621.29999999999995</v>
      </c>
      <c r="K23" s="39">
        <f t="shared" si="1"/>
        <v>618.29999999999995</v>
      </c>
      <c r="L23" s="39">
        <f t="shared" si="2"/>
        <v>615.59999999999991</v>
      </c>
      <c r="M23" s="58">
        <f>[1]Цены!M236</f>
        <v>615.29999999999995</v>
      </c>
    </row>
    <row r="24" spans="1:13" ht="12.75" customHeight="1">
      <c r="A24" s="78" t="str">
        <f>[1]Цены!D27</f>
        <v>УОНИ13/45</v>
      </c>
      <c r="B24" s="79" t="s">
        <v>47</v>
      </c>
      <c r="C24" s="80">
        <f>F24+6</f>
        <v>83.220000000000013</v>
      </c>
      <c r="D24" s="80">
        <f>F24+3</f>
        <v>80.220000000000013</v>
      </c>
      <c r="E24" s="80">
        <f>F24+0.3</f>
        <v>77.52000000000001</v>
      </c>
      <c r="F24" s="81">
        <f>[1]Цены!M27</f>
        <v>77.220000000000013</v>
      </c>
      <c r="H24" s="56" t="s">
        <v>48</v>
      </c>
      <c r="I24" s="57" t="s">
        <v>49</v>
      </c>
      <c r="J24" s="39">
        <f t="shared" si="0"/>
        <v>644.04000000000008</v>
      </c>
      <c r="K24" s="39">
        <f t="shared" si="1"/>
        <v>641.04000000000008</v>
      </c>
      <c r="L24" s="39">
        <f t="shared" si="2"/>
        <v>638.34</v>
      </c>
      <c r="M24" s="58">
        <f>[1]Цены!M282</f>
        <v>638.04000000000008</v>
      </c>
    </row>
    <row r="25" spans="1:13" ht="12.75" customHeight="1">
      <c r="A25" s="82" t="str">
        <f>[1]Цены!D93</f>
        <v>УОНИ13/55</v>
      </c>
      <c r="B25" s="83" t="s">
        <v>45</v>
      </c>
      <c r="C25" s="62">
        <f>F25+6</f>
        <v>89.399999999999991</v>
      </c>
      <c r="D25" s="62">
        <f>F25+3</f>
        <v>86.399999999999991</v>
      </c>
      <c r="E25" s="62">
        <f>F25+0.3</f>
        <v>83.699999999999989</v>
      </c>
      <c r="F25" s="63">
        <f>[1]Цены!M93</f>
        <v>83.399999999999991</v>
      </c>
      <c r="H25" s="56" t="s">
        <v>50</v>
      </c>
      <c r="I25" s="57" t="s">
        <v>51</v>
      </c>
      <c r="J25" s="39">
        <f t="shared" si="0"/>
        <v>402.59999999999997</v>
      </c>
      <c r="K25" s="39">
        <f t="shared" si="1"/>
        <v>399.59999999999997</v>
      </c>
      <c r="L25" s="39">
        <f t="shared" si="2"/>
        <v>396.9</v>
      </c>
      <c r="M25" s="58">
        <f>[1]Цены!M213</f>
        <v>396.59999999999997</v>
      </c>
    </row>
    <row r="26" spans="1:13" ht="12.75" customHeight="1">
      <c r="A26" s="84" t="str">
        <f>[1]Цены!D116</f>
        <v>УОНИ13/65</v>
      </c>
      <c r="B26" s="85" t="s">
        <v>52</v>
      </c>
      <c r="C26" s="86">
        <f>F26+6</f>
        <v>107.1</v>
      </c>
      <c r="D26" s="86">
        <f>F26+3</f>
        <v>104.1</v>
      </c>
      <c r="E26" s="86">
        <f>F26+0.3</f>
        <v>101.39999999999999</v>
      </c>
      <c r="F26" s="87">
        <f>[1]Цены!M116</f>
        <v>101.1</v>
      </c>
      <c r="G26" s="88"/>
      <c r="H26" s="56" t="s">
        <v>53</v>
      </c>
      <c r="I26" s="57" t="s">
        <v>54</v>
      </c>
      <c r="J26" s="39">
        <f t="shared" si="0"/>
        <v>448.02000000000004</v>
      </c>
      <c r="K26" s="39">
        <f t="shared" si="1"/>
        <v>445.02000000000004</v>
      </c>
      <c r="L26" s="39">
        <f t="shared" si="2"/>
        <v>442.32000000000005</v>
      </c>
      <c r="M26" s="58">
        <f>[1]Цены!M200</f>
        <v>442.02000000000004</v>
      </c>
    </row>
    <row r="27" spans="1:13" ht="12.75" customHeight="1">
      <c r="A27" s="89" t="s">
        <v>55</v>
      </c>
      <c r="B27" s="89"/>
      <c r="C27" s="89"/>
      <c r="D27" s="89"/>
      <c r="E27" s="89"/>
      <c r="F27" s="89"/>
      <c r="H27" s="56" t="s">
        <v>56</v>
      </c>
      <c r="I27" s="57" t="s">
        <v>57</v>
      </c>
      <c r="J27" s="39">
        <f t="shared" si="0"/>
        <v>444.96</v>
      </c>
      <c r="K27" s="39">
        <f t="shared" si="1"/>
        <v>441.96</v>
      </c>
      <c r="L27" s="39">
        <f t="shared" si="2"/>
        <v>439.26</v>
      </c>
      <c r="M27" s="58">
        <f>[1]Цены!M232</f>
        <v>438.96</v>
      </c>
    </row>
    <row r="28" spans="1:13" ht="12.75" customHeight="1">
      <c r="A28" s="90"/>
      <c r="B28" s="90"/>
      <c r="C28" s="90"/>
      <c r="D28" s="90"/>
      <c r="E28" s="90"/>
      <c r="F28" s="90"/>
      <c r="H28" s="56" t="s">
        <v>58</v>
      </c>
      <c r="I28" s="57" t="s">
        <v>59</v>
      </c>
      <c r="J28" s="39">
        <f t="shared" si="0"/>
        <v>1305.5999999999999</v>
      </c>
      <c r="K28" s="39">
        <f t="shared" si="1"/>
        <v>1302.5999999999999</v>
      </c>
      <c r="L28" s="39">
        <f t="shared" si="2"/>
        <v>1299.8999999999999</v>
      </c>
      <c r="M28" s="58">
        <f>[1]Цены!M263</f>
        <v>1299.5999999999999</v>
      </c>
    </row>
    <row r="29" spans="1:13" ht="12.75" customHeight="1">
      <c r="A29" s="56" t="s">
        <v>60</v>
      </c>
      <c r="B29" s="79" t="s">
        <v>61</v>
      </c>
      <c r="C29" s="91"/>
      <c r="D29" s="91"/>
      <c r="E29" s="39">
        <f>F29+0.3</f>
        <v>117.36</v>
      </c>
      <c r="F29" s="58">
        <f>[1]Цены!M127</f>
        <v>117.06</v>
      </c>
      <c r="H29" s="56" t="s">
        <v>62</v>
      </c>
      <c r="I29" s="57" t="s">
        <v>63</v>
      </c>
      <c r="J29" s="39">
        <f t="shared" si="0"/>
        <v>1336.6200000000001</v>
      </c>
      <c r="K29" s="39">
        <f t="shared" si="1"/>
        <v>1333.6200000000001</v>
      </c>
      <c r="L29" s="39">
        <f t="shared" si="2"/>
        <v>1330.92</v>
      </c>
      <c r="M29" s="58">
        <f>[1]Цены!M264</f>
        <v>1330.6200000000001</v>
      </c>
    </row>
    <row r="30" spans="1:13" ht="12.75" customHeight="1">
      <c r="A30" s="92" t="s">
        <v>64</v>
      </c>
      <c r="B30" s="93" t="s">
        <v>65</v>
      </c>
      <c r="C30" s="91"/>
      <c r="D30" s="91"/>
      <c r="E30" s="39">
        <f>F30+0.3</f>
        <v>137.28</v>
      </c>
      <c r="F30" s="94">
        <f>[1]Цены!M132</f>
        <v>136.97999999999999</v>
      </c>
      <c r="H30" s="56" t="s">
        <v>66</v>
      </c>
      <c r="I30" s="57" t="s">
        <v>59</v>
      </c>
      <c r="J30" s="39">
        <f t="shared" si="0"/>
        <v>1297.26</v>
      </c>
      <c r="K30" s="39">
        <f t="shared" si="1"/>
        <v>1294.26</v>
      </c>
      <c r="L30" s="39">
        <f t="shared" si="2"/>
        <v>1291.56</v>
      </c>
      <c r="M30" s="58">
        <f>[1]Цены!M262</f>
        <v>1291.26</v>
      </c>
    </row>
    <row r="31" spans="1:13" ht="12.75" customHeight="1">
      <c r="A31" s="95"/>
      <c r="B31" s="96"/>
      <c r="C31" s="95"/>
      <c r="D31" s="95"/>
      <c r="E31" s="95"/>
      <c r="F31" s="95"/>
      <c r="H31" s="56" t="s">
        <v>67</v>
      </c>
      <c r="I31" s="57" t="s">
        <v>68</v>
      </c>
      <c r="J31" s="97" t="s">
        <v>69</v>
      </c>
      <c r="K31" s="97" t="s">
        <v>69</v>
      </c>
      <c r="L31" s="97" t="s">
        <v>69</v>
      </c>
      <c r="M31" s="98" t="s">
        <v>69</v>
      </c>
    </row>
    <row r="32" spans="1:13" ht="12.75" customHeight="1">
      <c r="A32" s="99" t="s">
        <v>70</v>
      </c>
      <c r="B32" s="99"/>
      <c r="C32" s="99"/>
      <c r="D32" s="99"/>
      <c r="E32" s="99"/>
      <c r="F32" s="99"/>
      <c r="H32" s="56" t="s">
        <v>71</v>
      </c>
      <c r="I32" s="57" t="s">
        <v>72</v>
      </c>
      <c r="J32" s="97" t="s">
        <v>69</v>
      </c>
      <c r="K32" s="97" t="s">
        <v>69</v>
      </c>
      <c r="L32" s="97" t="s">
        <v>69</v>
      </c>
      <c r="M32" s="98" t="s">
        <v>69</v>
      </c>
    </row>
    <row r="33" spans="1:13" ht="12.75" customHeight="1">
      <c r="A33" s="99"/>
      <c r="B33" s="99"/>
      <c r="C33" s="99"/>
      <c r="D33" s="99"/>
      <c r="E33" s="99"/>
      <c r="F33" s="99"/>
      <c r="H33" s="56" t="s">
        <v>73</v>
      </c>
      <c r="I33" s="57" t="s">
        <v>74</v>
      </c>
      <c r="J33" s="97" t="s">
        <v>69</v>
      </c>
      <c r="K33" s="97" t="s">
        <v>69</v>
      </c>
      <c r="L33" s="97" t="s">
        <v>69</v>
      </c>
      <c r="M33" s="98" t="s">
        <v>69</v>
      </c>
    </row>
    <row r="34" spans="1:13" ht="12.75" customHeight="1">
      <c r="A34" s="56" t="s">
        <v>75</v>
      </c>
      <c r="B34" s="100" t="s">
        <v>45</v>
      </c>
      <c r="C34" s="101"/>
      <c r="D34" s="39"/>
      <c r="E34" s="39">
        <f>F34+0.3</f>
        <v>106.26</v>
      </c>
      <c r="F34" s="58">
        <f>[1]Цены!M89</f>
        <v>105.96000000000001</v>
      </c>
      <c r="H34" s="56" t="s">
        <v>76</v>
      </c>
      <c r="I34" s="57" t="s">
        <v>77</v>
      </c>
      <c r="J34" s="97" t="s">
        <v>69</v>
      </c>
      <c r="K34" s="97" t="s">
        <v>69</v>
      </c>
      <c r="L34" s="97" t="s">
        <v>69</v>
      </c>
      <c r="M34" s="98" t="s">
        <v>69</v>
      </c>
    </row>
    <row r="35" spans="1:13" ht="12.75" customHeight="1">
      <c r="A35" s="56" t="s">
        <v>78</v>
      </c>
      <c r="B35" s="100" t="s">
        <v>79</v>
      </c>
      <c r="C35" s="101"/>
      <c r="D35" s="39"/>
      <c r="E35" s="39">
        <f>F35+0.3</f>
        <v>104.64</v>
      </c>
      <c r="F35" s="58">
        <f>[1]Цены!M154</f>
        <v>104.34</v>
      </c>
      <c r="H35" s="92" t="s">
        <v>80</v>
      </c>
      <c r="I35" s="102" t="s">
        <v>81</v>
      </c>
      <c r="J35" s="103" t="s">
        <v>69</v>
      </c>
      <c r="K35" s="103" t="s">
        <v>69</v>
      </c>
      <c r="L35" s="103" t="s">
        <v>69</v>
      </c>
      <c r="M35" s="104" t="s">
        <v>69</v>
      </c>
    </row>
    <row r="36" spans="1:13" ht="12.75" customHeight="1">
      <c r="A36" s="56" t="s">
        <v>82</v>
      </c>
      <c r="B36" s="100" t="s">
        <v>83</v>
      </c>
      <c r="C36" s="101"/>
      <c r="D36" s="39"/>
      <c r="E36" s="39">
        <f>F36+0.3</f>
        <v>170.4</v>
      </c>
      <c r="F36" s="58">
        <f>[1]Цены!M157</f>
        <v>170.1</v>
      </c>
    </row>
    <row r="37" spans="1:13" ht="12.75" customHeight="1">
      <c r="A37" s="56" t="s">
        <v>84</v>
      </c>
      <c r="B37" s="100" t="s">
        <v>45</v>
      </c>
      <c r="C37" s="101"/>
      <c r="D37" s="39">
        <f>[1]Цены!M97</f>
        <v>122.1</v>
      </c>
      <c r="E37" s="101"/>
      <c r="F37" s="105"/>
      <c r="H37" s="106" t="s">
        <v>85</v>
      </c>
      <c r="I37" s="106"/>
      <c r="J37" s="106"/>
      <c r="K37" s="106"/>
      <c r="L37" s="106"/>
      <c r="M37" s="106"/>
    </row>
    <row r="38" spans="1:13" ht="12.75" customHeight="1">
      <c r="A38" s="92" t="s">
        <v>86</v>
      </c>
      <c r="B38" s="107" t="s">
        <v>83</v>
      </c>
      <c r="C38" s="108"/>
      <c r="D38" s="109">
        <f>[1]Цены!M161</f>
        <v>246</v>
      </c>
      <c r="E38" s="108"/>
      <c r="F38" s="110"/>
      <c r="H38" s="106"/>
      <c r="I38" s="106"/>
      <c r="J38" s="106"/>
      <c r="K38" s="106"/>
      <c r="L38" s="106"/>
      <c r="M38" s="106"/>
    </row>
    <row r="39" spans="1:13" ht="12.75" customHeight="1">
      <c r="A39" s="111"/>
      <c r="B39" s="111"/>
      <c r="C39" s="111"/>
      <c r="D39" s="111"/>
      <c r="E39" s="111"/>
      <c r="F39" s="111"/>
      <c r="H39" s="56" t="s">
        <v>87</v>
      </c>
      <c r="I39" s="112" t="s">
        <v>88</v>
      </c>
      <c r="J39" s="113" t="s">
        <v>89</v>
      </c>
      <c r="K39" s="114"/>
      <c r="L39" s="39">
        <f t="shared" ref="L39:L55" si="6">M39+0.3</f>
        <v>109.02000000000001</v>
      </c>
      <c r="M39" s="58">
        <f>[1]Цены!M314</f>
        <v>108.72000000000001</v>
      </c>
    </row>
    <row r="40" spans="1:13" ht="12.75" customHeight="1">
      <c r="A40" s="115" t="s">
        <v>90</v>
      </c>
      <c r="B40" s="115"/>
      <c r="C40" s="115"/>
      <c r="D40" s="115"/>
      <c r="E40" s="115"/>
      <c r="F40" s="115"/>
      <c r="H40" s="56" t="s">
        <v>91</v>
      </c>
      <c r="I40" s="112" t="s">
        <v>92</v>
      </c>
      <c r="J40" s="113" t="s">
        <v>93</v>
      </c>
      <c r="K40" s="116"/>
      <c r="L40" s="39">
        <f t="shared" si="6"/>
        <v>111.96000000000001</v>
      </c>
      <c r="M40" s="58">
        <f>[1]Цены!M318</f>
        <v>111.66000000000001</v>
      </c>
    </row>
    <row r="41" spans="1:13" ht="12.75" customHeight="1">
      <c r="A41" s="115"/>
      <c r="B41" s="115"/>
      <c r="C41" s="115"/>
      <c r="D41" s="115"/>
      <c r="E41" s="115"/>
      <c r="F41" s="115"/>
      <c r="H41" s="56" t="s">
        <v>94</v>
      </c>
      <c r="I41" s="112" t="s">
        <v>95</v>
      </c>
      <c r="J41" s="117" t="s">
        <v>96</v>
      </c>
      <c r="K41" s="116"/>
      <c r="L41" s="39">
        <f t="shared" si="6"/>
        <v>148.62</v>
      </c>
      <c r="M41" s="58">
        <f>[1]Цены!M319</f>
        <v>148.32</v>
      </c>
    </row>
    <row r="42" spans="1:13" ht="12.75" customHeight="1">
      <c r="A42" s="56" t="s">
        <v>97</v>
      </c>
      <c r="B42" s="57" t="s">
        <v>98</v>
      </c>
      <c r="C42" s="112"/>
      <c r="D42" s="112"/>
      <c r="E42" s="39">
        <f t="shared" ref="E42:E47" si="7">F42+0.3</f>
        <v>606.3599999999999</v>
      </c>
      <c r="F42" s="118">
        <f>[1]Цены!M403</f>
        <v>606.05999999999995</v>
      </c>
      <c r="H42" s="56" t="s">
        <v>64</v>
      </c>
      <c r="I42" s="112" t="s">
        <v>99</v>
      </c>
      <c r="J42" s="113" t="s">
        <v>100</v>
      </c>
      <c r="K42" s="116"/>
      <c r="L42" s="39">
        <f t="shared" si="6"/>
        <v>137.28</v>
      </c>
      <c r="M42" s="58">
        <f>F30</f>
        <v>136.97999999999999</v>
      </c>
    </row>
    <row r="43" spans="1:13" ht="12.75" customHeight="1">
      <c r="A43" s="56" t="s">
        <v>101</v>
      </c>
      <c r="B43" s="57" t="s">
        <v>102</v>
      </c>
      <c r="C43" s="112"/>
      <c r="D43" s="112"/>
      <c r="E43" s="39">
        <f t="shared" si="7"/>
        <v>973.14</v>
      </c>
      <c r="F43" s="118">
        <f>[1]Цены!M404</f>
        <v>972.84</v>
      </c>
      <c r="H43" s="56" t="s">
        <v>103</v>
      </c>
      <c r="I43" s="112" t="s">
        <v>104</v>
      </c>
      <c r="J43" s="113" t="s">
        <v>105</v>
      </c>
      <c r="K43" s="116"/>
      <c r="L43" s="39">
        <f t="shared" si="6"/>
        <v>153.12</v>
      </c>
      <c r="M43" s="58">
        <f>[1]Цены!M333</f>
        <v>152.82</v>
      </c>
    </row>
    <row r="44" spans="1:13" ht="12.75" customHeight="1">
      <c r="A44" s="56" t="s">
        <v>106</v>
      </c>
      <c r="B44" s="57" t="s">
        <v>107</v>
      </c>
      <c r="C44" s="112"/>
      <c r="D44" s="112"/>
      <c r="E44" s="39">
        <f t="shared" si="7"/>
        <v>984.3</v>
      </c>
      <c r="F44" s="118">
        <f>[1]Цены!M393</f>
        <v>984</v>
      </c>
      <c r="H44" s="56" t="s">
        <v>108</v>
      </c>
      <c r="I44" s="112" t="s">
        <v>109</v>
      </c>
      <c r="J44" s="113" t="s">
        <v>110</v>
      </c>
      <c r="K44" s="116"/>
      <c r="L44" s="39">
        <f t="shared" si="6"/>
        <v>209.64000000000001</v>
      </c>
      <c r="M44" s="58">
        <f>[1]Цены!M359</f>
        <v>209.34</v>
      </c>
    </row>
    <row r="45" spans="1:13" ht="12.75" customHeight="1">
      <c r="A45" s="56" t="s">
        <v>111</v>
      </c>
      <c r="B45" s="57" t="s">
        <v>112</v>
      </c>
      <c r="C45" s="112"/>
      <c r="D45" s="112"/>
      <c r="E45" s="39">
        <f t="shared" si="7"/>
        <v>848.81999999999994</v>
      </c>
      <c r="F45" s="118">
        <f>[1]Цены!M394</f>
        <v>848.52</v>
      </c>
      <c r="H45" s="56" t="s">
        <v>113</v>
      </c>
      <c r="I45" s="112" t="s">
        <v>114</v>
      </c>
      <c r="J45" s="113" t="s">
        <v>115</v>
      </c>
      <c r="K45" s="116"/>
      <c r="L45" s="39">
        <f t="shared" si="6"/>
        <v>283.02000000000004</v>
      </c>
      <c r="M45" s="58">
        <f>[1]Цены!M360</f>
        <v>282.72000000000003</v>
      </c>
    </row>
    <row r="46" spans="1:13" ht="12.75" customHeight="1">
      <c r="A46" s="119" t="s">
        <v>116</v>
      </c>
      <c r="B46" s="57" t="s">
        <v>117</v>
      </c>
      <c r="C46" s="120"/>
      <c r="D46" s="120"/>
      <c r="E46" s="39">
        <f t="shared" si="7"/>
        <v>1233.24</v>
      </c>
      <c r="F46" s="121">
        <f>[1]Цены!M398</f>
        <v>1232.94</v>
      </c>
      <c r="H46" s="56" t="s">
        <v>118</v>
      </c>
      <c r="I46" s="112" t="s">
        <v>119</v>
      </c>
      <c r="J46" s="113" t="s">
        <v>120</v>
      </c>
      <c r="K46" s="116"/>
      <c r="L46" s="39">
        <f t="shared" si="6"/>
        <v>229.74000000000004</v>
      </c>
      <c r="M46" s="58">
        <f>[1]Цены!M365</f>
        <v>229.44000000000003</v>
      </c>
    </row>
    <row r="47" spans="1:13" ht="12.75" customHeight="1">
      <c r="A47" s="92" t="s">
        <v>121</v>
      </c>
      <c r="B47" s="102" t="s">
        <v>122</v>
      </c>
      <c r="C47" s="122"/>
      <c r="D47" s="122"/>
      <c r="E47" s="109">
        <f t="shared" si="7"/>
        <v>2668.32</v>
      </c>
      <c r="F47" s="123">
        <f>[1]Цены!M405</f>
        <v>2668.02</v>
      </c>
      <c r="H47" s="56" t="s">
        <v>123</v>
      </c>
      <c r="I47" s="112" t="s">
        <v>124</v>
      </c>
      <c r="J47" s="113" t="s">
        <v>125</v>
      </c>
      <c r="K47" s="116"/>
      <c r="L47" s="39">
        <f t="shared" si="6"/>
        <v>229.74000000000004</v>
      </c>
      <c r="M47" s="58">
        <f>[1]Цены!M365</f>
        <v>229.44000000000003</v>
      </c>
    </row>
    <row r="48" spans="1:13" ht="12.75" customHeight="1">
      <c r="H48" s="56" t="s">
        <v>126</v>
      </c>
      <c r="I48" s="112" t="s">
        <v>127</v>
      </c>
      <c r="J48" s="113" t="s">
        <v>128</v>
      </c>
      <c r="K48" s="116"/>
      <c r="L48" s="39">
        <f t="shared" si="6"/>
        <v>1404.06</v>
      </c>
      <c r="M48" s="58">
        <f>[1]Цены!M346</f>
        <v>1403.76</v>
      </c>
    </row>
    <row r="49" spans="1:13" ht="12.75" customHeight="1">
      <c r="A49" s="124" t="s">
        <v>129</v>
      </c>
      <c r="B49" s="124"/>
      <c r="C49" s="124"/>
      <c r="D49" s="124"/>
      <c r="E49" s="124"/>
      <c r="F49" s="124"/>
      <c r="H49" s="56" t="s">
        <v>130</v>
      </c>
      <c r="I49" s="112" t="s">
        <v>131</v>
      </c>
      <c r="J49" s="113" t="s">
        <v>132</v>
      </c>
      <c r="K49" s="116"/>
      <c r="L49" s="39">
        <f t="shared" si="6"/>
        <v>612.54</v>
      </c>
      <c r="M49" s="58">
        <f>[1]Цены!M329</f>
        <v>612.24</v>
      </c>
    </row>
    <row r="50" spans="1:13" ht="12.75" customHeight="1">
      <c r="A50" s="124"/>
      <c r="B50" s="124"/>
      <c r="C50" s="124"/>
      <c r="D50" s="124"/>
      <c r="E50" s="124"/>
      <c r="F50" s="124"/>
      <c r="H50" s="56" t="s">
        <v>133</v>
      </c>
      <c r="I50" s="112" t="s">
        <v>134</v>
      </c>
      <c r="J50" s="113" t="s">
        <v>135</v>
      </c>
      <c r="K50" s="116"/>
      <c r="L50" s="39">
        <f t="shared" si="6"/>
        <v>1123.26</v>
      </c>
      <c r="M50" s="58">
        <f>[1]Цены!M373</f>
        <v>1122.96</v>
      </c>
    </row>
    <row r="51" spans="1:13" ht="12.75" customHeight="1">
      <c r="A51" s="56" t="s">
        <v>136</v>
      </c>
      <c r="B51" s="125"/>
      <c r="C51" s="126"/>
      <c r="D51" s="126"/>
      <c r="E51" s="126"/>
      <c r="F51" s="127">
        <f>[1]Цены!M410</f>
        <v>78.42</v>
      </c>
      <c r="H51" s="56" t="s">
        <v>137</v>
      </c>
      <c r="I51" s="112" t="s">
        <v>138</v>
      </c>
      <c r="J51" s="113" t="s">
        <v>139</v>
      </c>
      <c r="K51" s="116"/>
      <c r="L51" s="39">
        <f t="shared" si="6"/>
        <v>1849.6200000000001</v>
      </c>
      <c r="M51" s="58">
        <f>[1]Цены!M345</f>
        <v>1849.3200000000002</v>
      </c>
    </row>
    <row r="52" spans="1:13" ht="12.75" customHeight="1">
      <c r="A52" s="56" t="s">
        <v>140</v>
      </c>
      <c r="B52" s="125"/>
      <c r="C52" s="126"/>
      <c r="D52" s="126"/>
      <c r="E52" s="126"/>
      <c r="F52" s="127">
        <f>F51+0.6</f>
        <v>79.02</v>
      </c>
      <c r="H52" s="56" t="s">
        <v>141</v>
      </c>
      <c r="I52" s="112" t="s">
        <v>142</v>
      </c>
      <c r="J52" s="113" t="s">
        <v>143</v>
      </c>
      <c r="K52" s="116"/>
      <c r="L52" s="39">
        <f t="shared" si="6"/>
        <v>735.77999999999986</v>
      </c>
      <c r="M52" s="58">
        <f>[1]Цены!M351</f>
        <v>735.4799999999999</v>
      </c>
    </row>
    <row r="53" spans="1:13" ht="12.75" customHeight="1">
      <c r="A53" s="92" t="s">
        <v>144</v>
      </c>
      <c r="B53" s="128"/>
      <c r="C53" s="129"/>
      <c r="D53" s="129"/>
      <c r="E53" s="129"/>
      <c r="F53" s="130">
        <f>F51+1.2</f>
        <v>79.62</v>
      </c>
      <c r="H53" s="56" t="s">
        <v>145</v>
      </c>
      <c r="I53" s="112" t="s">
        <v>146</v>
      </c>
      <c r="J53" s="113" t="s">
        <v>143</v>
      </c>
      <c r="K53" s="116"/>
      <c r="L53" s="39">
        <f t="shared" si="6"/>
        <v>1072.1999999999998</v>
      </c>
      <c r="M53" s="58">
        <f>[1]Цены!M374</f>
        <v>1071.8999999999999</v>
      </c>
    </row>
    <row r="54" spans="1:13" ht="12.75" customHeight="1">
      <c r="H54" s="56" t="s">
        <v>147</v>
      </c>
      <c r="I54" s="112" t="s">
        <v>148</v>
      </c>
      <c r="J54" s="113" t="s">
        <v>149</v>
      </c>
      <c r="K54" s="116"/>
      <c r="L54" s="39">
        <f t="shared" si="6"/>
        <v>920.4</v>
      </c>
      <c r="M54" s="58">
        <f>[1]Цены!M349</f>
        <v>920.1</v>
      </c>
    </row>
    <row r="55" spans="1:13" ht="12.75" customHeight="1">
      <c r="A55" s="131" t="s">
        <v>150</v>
      </c>
      <c r="B55" s="131"/>
      <c r="C55" s="131"/>
      <c r="D55" s="131"/>
      <c r="E55" s="131"/>
      <c r="F55" s="131"/>
      <c r="H55" s="56" t="s">
        <v>151</v>
      </c>
      <c r="I55" s="112" t="s">
        <v>152</v>
      </c>
      <c r="J55" s="113" t="s">
        <v>149</v>
      </c>
      <c r="K55" s="116"/>
      <c r="L55" s="39">
        <f t="shared" si="6"/>
        <v>975.96</v>
      </c>
      <c r="M55" s="58">
        <f>[1]Цены!M350</f>
        <v>975.66000000000008</v>
      </c>
    </row>
    <row r="56" spans="1:13" ht="12.75" customHeight="1">
      <c r="A56" s="132" t="s">
        <v>153</v>
      </c>
      <c r="B56" s="132"/>
      <c r="C56" s="132"/>
      <c r="D56" s="133">
        <v>2.5</v>
      </c>
      <c r="E56" s="133">
        <v>3.2</v>
      </c>
      <c r="F56" s="134">
        <v>4</v>
      </c>
      <c r="H56" s="56" t="s">
        <v>154</v>
      </c>
      <c r="I56" s="112" t="s">
        <v>155</v>
      </c>
      <c r="J56" s="113" t="s">
        <v>156</v>
      </c>
      <c r="K56" s="116"/>
      <c r="L56" s="39" t="s">
        <v>69</v>
      </c>
      <c r="M56" s="105" t="s">
        <v>69</v>
      </c>
    </row>
    <row r="57" spans="1:13" ht="12.75" customHeight="1">
      <c r="A57" s="92" t="s">
        <v>157</v>
      </c>
      <c r="B57" s="93" t="s">
        <v>158</v>
      </c>
      <c r="C57" s="128"/>
      <c r="D57" s="135" t="s">
        <v>69</v>
      </c>
      <c r="E57" s="135" t="s">
        <v>69</v>
      </c>
      <c r="F57" s="136" t="s">
        <v>69</v>
      </c>
      <c r="H57" s="92" t="s">
        <v>159</v>
      </c>
      <c r="I57" s="122" t="s">
        <v>160</v>
      </c>
      <c r="J57" s="137" t="s">
        <v>156</v>
      </c>
      <c r="K57" s="138"/>
      <c r="L57" s="109">
        <f>M57+0.3</f>
        <v>377.46000000000004</v>
      </c>
      <c r="M57" s="94">
        <f>[1]Цены!M379</f>
        <v>377.16</v>
      </c>
    </row>
    <row r="59" spans="1:13" ht="12.75" customHeight="1">
      <c r="A59" s="139" t="s">
        <v>161</v>
      </c>
    </row>
    <row r="60" spans="1:13" ht="12.75" customHeight="1">
      <c r="A60" s="139" t="s">
        <v>162</v>
      </c>
    </row>
    <row r="61" spans="1:13" ht="12.75" customHeight="1">
      <c r="A61" s="139" t="s">
        <v>163</v>
      </c>
    </row>
    <row r="62" spans="1:13">
      <c r="A62" s="139" t="s">
        <v>164</v>
      </c>
    </row>
    <row r="63" spans="1:13" ht="12.75" customHeight="1">
      <c r="A63" s="139" t="s">
        <v>165</v>
      </c>
    </row>
    <row r="65" spans="1:13">
      <c r="A65" s="140" t="s">
        <v>166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</row>
  </sheetData>
  <sheetProtection selectLockedCells="1" selectUnlockedCells="1"/>
  <mergeCells count="28">
    <mergeCell ref="H37:M38"/>
    <mergeCell ref="A40:F41"/>
    <mergeCell ref="A49:F50"/>
    <mergeCell ref="A55:F55"/>
    <mergeCell ref="A56:C56"/>
    <mergeCell ref="A65:M65"/>
    <mergeCell ref="J11:M11"/>
    <mergeCell ref="A13:F13"/>
    <mergeCell ref="A16:F16"/>
    <mergeCell ref="A22:F22"/>
    <mergeCell ref="A27:F28"/>
    <mergeCell ref="A32:F33"/>
    <mergeCell ref="A7:J7"/>
    <mergeCell ref="K7:M7"/>
    <mergeCell ref="A8:M8"/>
    <mergeCell ref="A9:F10"/>
    <mergeCell ref="H9:M10"/>
    <mergeCell ref="A11:A12"/>
    <mergeCell ref="B11:B12"/>
    <mergeCell ref="C11:F11"/>
    <mergeCell ref="H11:H12"/>
    <mergeCell ref="I11:I12"/>
    <mergeCell ref="C1:I1"/>
    <mergeCell ref="C2:I2"/>
    <mergeCell ref="C3:I3"/>
    <mergeCell ref="C4:I4"/>
    <mergeCell ref="C5:I5"/>
    <mergeCell ref="C6:I6"/>
  </mergeCells>
  <pageMargins left="0.27559055118110237" right="0" top="0" bottom="0" header="0.51181102362204722" footer="0.51181102362204722"/>
  <pageSetup paperSize="9" firstPageNumber="0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С. Киселев</dc:creator>
  <cp:lastModifiedBy>Александр С. Киселев</cp:lastModifiedBy>
  <dcterms:created xsi:type="dcterms:W3CDTF">2022-04-01T10:52:08Z</dcterms:created>
  <dcterms:modified xsi:type="dcterms:W3CDTF">2022-04-01T10:55:33Z</dcterms:modified>
</cp:coreProperties>
</file>